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230" yWindow="105" windowWidth="10275" windowHeight="8055" activeTab="1"/>
  </bookViews>
  <sheets>
    <sheet name="Cortex" sheetId="10" r:id="rId1"/>
    <sheet name="Configurator" sheetId="5" r:id="rId2"/>
    <sheet name="Master Text" sheetId="9" r:id="rId3"/>
    <sheet name="Numbers" sheetId="6" state="veryHidden" r:id="rId4"/>
  </sheets>
  <calcPr calcId="144525"/>
</workbook>
</file>

<file path=xl/calcChain.xml><?xml version="1.0" encoding="utf-8"?>
<calcChain xmlns="http://schemas.openxmlformats.org/spreadsheetml/2006/main">
  <c r="B22" i="6" l="1"/>
  <c r="C22" i="6" s="1"/>
  <c r="A3" i="9" l="1"/>
  <c r="A8" i="9"/>
  <c r="B20" i="6"/>
  <c r="A9" i="9" s="1"/>
  <c r="C20" i="6" l="1"/>
  <c r="B12" i="5" s="1"/>
  <c r="D5" i="5" s="1"/>
  <c r="A23" i="9"/>
  <c r="B18" i="6"/>
  <c r="C18" i="6" s="1"/>
  <c r="B35" i="5" s="1"/>
  <c r="A24" i="9" l="1"/>
  <c r="A29" i="9"/>
  <c r="A32" i="9"/>
  <c r="A26" i="9"/>
  <c r="A20" i="9"/>
  <c r="A17" i="9"/>
  <c r="A14" i="9"/>
  <c r="A11" i="9"/>
  <c r="A5" i="9"/>
  <c r="B16" i="6" l="1"/>
  <c r="B14" i="6"/>
  <c r="A30" i="9" s="1"/>
  <c r="B12" i="6"/>
  <c r="B8" i="6"/>
  <c r="B10" i="6"/>
  <c r="A21" i="9" s="1"/>
  <c r="B6" i="6"/>
  <c r="A15" i="9" s="1"/>
  <c r="B4" i="6"/>
  <c r="B2" i="6"/>
  <c r="A6" i="9" s="1"/>
  <c r="C4" i="6" l="1"/>
  <c r="B17" i="5" s="1"/>
  <c r="E5" i="5" s="1"/>
  <c r="A12" i="9"/>
  <c r="C2" i="6"/>
  <c r="B7" i="5" s="1"/>
  <c r="C5" i="5" s="1"/>
  <c r="A18" i="9"/>
  <c r="C8" i="6"/>
  <c r="B27" i="5" s="1"/>
  <c r="G5" i="5" s="1"/>
  <c r="A33" i="9"/>
  <c r="C16" i="6"/>
  <c r="B47" i="5" s="1"/>
  <c r="L5" i="5" s="1"/>
  <c r="A27" i="9"/>
  <c r="C14" i="6"/>
  <c r="C12" i="6"/>
  <c r="B39" i="5" s="1"/>
  <c r="J5" i="5" s="1"/>
  <c r="C10" i="6"/>
  <c r="B31" i="5" s="1"/>
  <c r="H5" i="5" s="1"/>
  <c r="C6" i="6"/>
  <c r="B23" i="5" s="1"/>
  <c r="F5" i="5" s="1"/>
  <c r="B43" i="5" l="1"/>
  <c r="K5" i="5" s="1"/>
  <c r="I5" i="5"/>
  <c r="A1" i="9" l="1"/>
</calcChain>
</file>

<file path=xl/sharedStrings.xml><?xml version="1.0" encoding="utf-8"?>
<sst xmlns="http://schemas.openxmlformats.org/spreadsheetml/2006/main" count="111" uniqueCount="52">
  <si>
    <t>A</t>
  </si>
  <si>
    <t>B</t>
  </si>
  <si>
    <t>C</t>
  </si>
  <si>
    <t>PPEP 101</t>
  </si>
  <si>
    <t>Three Phase and Earth Overcurrent Protection Relay</t>
  </si>
  <si>
    <t>Earth current input</t>
  </si>
  <si>
    <t>Code</t>
  </si>
  <si>
    <t>PARTICULAR CODE</t>
  </si>
  <si>
    <t>Basic</t>
  </si>
  <si>
    <t>Basic + CLP + 74 + CBF</t>
  </si>
  <si>
    <t>Basic + CLP + 74 + CBF + 79</t>
  </si>
  <si>
    <t>P101</t>
  </si>
  <si>
    <t>ADDITIONAL FUNCTION</t>
  </si>
  <si>
    <t>Oscillography + 2 Tables</t>
  </si>
  <si>
    <t>EXTENTION MODULE</t>
  </si>
  <si>
    <t>3 DI</t>
  </si>
  <si>
    <t>AXUILIARY VOLTAGE</t>
  </si>
  <si>
    <t>80-373 Vdc / 80-264 Vac</t>
  </si>
  <si>
    <t>110 Vdc (80% to 110% Rated Voltage)</t>
  </si>
  <si>
    <t>REAR COMMUNICATION PORT</t>
  </si>
  <si>
    <t>No port</t>
  </si>
  <si>
    <t>RS-485</t>
  </si>
  <si>
    <t>FRONT COMMUNICATION PORT</t>
  </si>
  <si>
    <t>RS-232</t>
  </si>
  <si>
    <t>INTERNAL SUPPLY VOLTAGE MEASURMENT</t>
  </si>
  <si>
    <t>None</t>
  </si>
  <si>
    <t>Ready to use configuration</t>
  </si>
  <si>
    <t>Model Coding Configurator</t>
  </si>
  <si>
    <t>Model Coding Form</t>
  </si>
  <si>
    <t>Y</t>
  </si>
  <si>
    <t>Z</t>
  </si>
  <si>
    <t>PPEP Relay</t>
  </si>
  <si>
    <t>Supply voltage measurement</t>
  </si>
  <si>
    <t>INTERNAL SUPPLY VOLTAGE MEASUREMENT</t>
  </si>
  <si>
    <r>
      <t>RATED I</t>
    </r>
    <r>
      <rPr>
        <b/>
        <sz val="12"/>
        <color rgb="FF0070C0"/>
        <rFont val="Calibri"/>
        <family val="2"/>
        <scheme val="minor"/>
      </rPr>
      <t>N</t>
    </r>
    <r>
      <rPr>
        <b/>
        <sz val="16"/>
        <color rgb="FF0070C0"/>
        <rFont val="Calibri"/>
        <family val="2"/>
        <scheme val="minor"/>
      </rPr>
      <t xml:space="preserve"> CURRENT</t>
    </r>
  </si>
  <si>
    <t>DIGITAL INPUTS</t>
  </si>
  <si>
    <t>No DI</t>
  </si>
  <si>
    <t>COMMUNICATION</t>
  </si>
  <si>
    <t>Modbus</t>
  </si>
  <si>
    <t>PPEP</t>
  </si>
  <si>
    <t>High sensitivity [20mA to 5A]</t>
  </si>
  <si>
    <t>Medium sensitivity [40mA to 20A]</t>
  </si>
  <si>
    <t>RATED Ip CURRENT</t>
  </si>
  <si>
    <t>Phase current input</t>
  </si>
  <si>
    <t>Low sensitivity [100mA to 50A]</t>
  </si>
  <si>
    <t>Title</t>
  </si>
  <si>
    <t>Low operation [100mA to 50A]</t>
  </si>
  <si>
    <t>D</t>
  </si>
  <si>
    <t>P101 Overcueernt &amp; Erth Fault
Protection Relay</t>
  </si>
  <si>
    <t>Medium operation [500mA to 100A]</t>
  </si>
  <si>
    <t>Basic + CLP + 74 + CBF+ Buchholz Trip</t>
  </si>
  <si>
    <t>Basic + CLP + 74 + CBF + Buchholz 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</si>
</sst>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1\-\4"/>
  </numFmts>
  <fonts count="23">
    <font>
      <sz val="11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8"/>
      <name val="SEOptimistBlack"/>
      <family val="3"/>
    </font>
    <font>
      <sz val="8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Arai"/>
    </font>
    <font>
      <b/>
      <i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8"/>
      <color rgb="FF0070C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6"/>
      <color rgb="FF00B0F0"/>
      <name val="Arial"/>
      <family val="2"/>
    </font>
    <font>
      <sz val="8"/>
      <color rgb="FFFF0000"/>
      <name val="Arial"/>
      <family val="2"/>
    </font>
    <font>
      <sz val="14"/>
      <color rgb="FF00B0F0"/>
      <name val="Calibri"/>
      <family val="2"/>
      <scheme val="minor"/>
    </font>
    <font>
      <b/>
      <sz val="12"/>
      <color rgb="FF0070C0"/>
      <name val="Times New Roman"/>
      <family val="1"/>
    </font>
    <font>
      <sz val="14"/>
      <color rgb="FF0070C0"/>
      <name val="Arail"/>
    </font>
    <font>
      <b/>
      <sz val="14"/>
      <color theme="3" tint="0.39997558519241921"/>
      <name val="Arial"/>
      <family val="2"/>
    </font>
    <font>
      <b/>
      <sz val="16"/>
      <color theme="3" tint="0.39997558519241921"/>
      <name val="Arial"/>
      <family val="2"/>
    </font>
    <font>
      <sz val="16"/>
      <name val="SEOptimist"/>
      <family val="3"/>
    </font>
    <font>
      <sz val="10"/>
      <name val="SEOptimist"/>
      <family val="3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/>
    </xf>
    <xf numFmtId="0" fontId="0" fillId="0" borderId="3" xfId="0" applyBorder="1"/>
    <xf numFmtId="164" fontId="3" fillId="0" borderId="3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8" xfId="0" applyBorder="1"/>
    <xf numFmtId="0" fontId="0" fillId="0" borderId="0" xfId="0" applyBorder="1"/>
    <xf numFmtId="0" fontId="4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6" fillId="0" borderId="9" xfId="0" applyFont="1" applyBorder="1"/>
    <xf numFmtId="0" fontId="6" fillId="0" borderId="13" xfId="0" applyFont="1" applyBorder="1"/>
    <xf numFmtId="0" fontId="7" fillId="0" borderId="0" xfId="0" applyFont="1"/>
    <xf numFmtId="0" fontId="8" fillId="0" borderId="0" xfId="0" applyFont="1" applyBorder="1"/>
    <xf numFmtId="0" fontId="9" fillId="0" borderId="0" xfId="0" applyFont="1" applyFill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/>
    <xf numFmtId="0" fontId="14" fillId="0" borderId="9" xfId="0" applyFont="1" applyFill="1" applyBorder="1" applyAlignment="1">
      <alignment horizontal="center" vertical="center"/>
    </xf>
    <xf numFmtId="0" fontId="12" fillId="0" borderId="10" xfId="0" applyFont="1" applyBorder="1"/>
    <xf numFmtId="0" fontId="15" fillId="0" borderId="3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7" fillId="0" borderId="0" xfId="0" applyFont="1"/>
    <xf numFmtId="0" fontId="18" fillId="0" borderId="10" xfId="0" applyFont="1" applyBorder="1" applyAlignment="1">
      <alignment horizontal="center" vertical="center"/>
    </xf>
    <xf numFmtId="0" fontId="0" fillId="4" borderId="0" xfId="0" applyFill="1"/>
    <xf numFmtId="0" fontId="10" fillId="4" borderId="0" xfId="0" applyFont="1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7" xfId="0" applyFill="1" applyBorder="1"/>
    <xf numFmtId="0" fontId="0" fillId="4" borderId="9" xfId="0" applyFill="1" applyBorder="1"/>
    <xf numFmtId="0" fontId="0" fillId="4" borderId="11" xfId="0" applyFill="1" applyBorder="1"/>
    <xf numFmtId="0" fontId="0" fillId="4" borderId="12" xfId="0" applyFill="1" applyBorder="1"/>
    <xf numFmtId="0" fontId="0" fillId="5" borderId="0" xfId="0" applyFill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6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0" xfId="0" applyFill="1" applyBorder="1"/>
    <xf numFmtId="0" fontId="19" fillId="0" borderId="4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0" fillId="0" borderId="13" xfId="0" applyBorder="1"/>
    <xf numFmtId="0" fontId="14" fillId="0" borderId="13" xfId="0" applyFont="1" applyFill="1" applyBorder="1" applyAlignment="1">
      <alignment horizontal="center" vertical="center"/>
    </xf>
    <xf numFmtId="0" fontId="0" fillId="5" borderId="16" xfId="0" applyFill="1" applyBorder="1"/>
    <xf numFmtId="0" fontId="0" fillId="4" borderId="18" xfId="0" applyFill="1" applyBorder="1"/>
    <xf numFmtId="0" fontId="0" fillId="5" borderId="17" xfId="0" applyFill="1" applyBorder="1"/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0" fillId="0" borderId="9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38"/>
  <sheetViews>
    <sheetView showGridLines="0" zoomScale="80" zoomScaleNormal="80" workbookViewId="0">
      <pane ySplit="3" topLeftCell="A4" activePane="bottomLeft" state="frozen"/>
      <selection pane="bottomLeft" activeCell="A16" sqref="A16"/>
    </sheetView>
  </sheetViews>
  <sheetFormatPr defaultRowHeight="15"/>
  <cols>
    <col min="1" max="1" width="61.28515625" customWidth="1"/>
    <col min="2" max="11" width="5.7109375" customWidth="1"/>
  </cols>
  <sheetData>
    <row r="1" spans="1:17" ht="24">
      <c r="A1" s="20" t="s">
        <v>28</v>
      </c>
      <c r="B1" s="4" t="s">
        <v>3</v>
      </c>
      <c r="C1" s="4"/>
      <c r="D1" s="4"/>
    </row>
    <row r="2" spans="1:17" ht="15.75" thickBot="1"/>
    <row r="3" spans="1:17" ht="39.950000000000003" customHeight="1" thickTop="1" thickBot="1">
      <c r="A3" s="48" t="s">
        <v>48</v>
      </c>
      <c r="B3" s="55"/>
      <c r="C3" s="56"/>
      <c r="D3" s="56"/>
      <c r="E3" s="56"/>
      <c r="F3" s="55"/>
      <c r="G3" s="55"/>
      <c r="H3" s="55"/>
      <c r="I3" s="55"/>
      <c r="J3" s="55"/>
      <c r="K3" s="55"/>
      <c r="L3" s="3"/>
      <c r="M3" s="3"/>
      <c r="N3" s="3"/>
      <c r="O3" s="3"/>
      <c r="P3" s="3"/>
      <c r="Q3" s="3"/>
    </row>
    <row r="4" spans="1:17" ht="21.75" thickTop="1">
      <c r="A4" s="21" t="s">
        <v>34</v>
      </c>
      <c r="B4" s="38"/>
      <c r="C4" s="29"/>
      <c r="D4" s="45"/>
      <c r="E4" s="30"/>
      <c r="F4" s="45"/>
      <c r="G4" s="31"/>
      <c r="H4" s="45"/>
      <c r="I4" s="31"/>
      <c r="J4" s="45"/>
      <c r="K4" s="31"/>
      <c r="L4" s="10"/>
    </row>
    <row r="5" spans="1:17" ht="21">
      <c r="A5" s="15" t="s">
        <v>40</v>
      </c>
      <c r="B5" s="22" t="s">
        <v>0</v>
      </c>
      <c r="C5" s="29"/>
      <c r="D5" s="45"/>
      <c r="E5" s="30"/>
      <c r="F5" s="45"/>
      <c r="G5" s="31"/>
      <c r="H5" s="45"/>
      <c r="I5" s="31"/>
      <c r="J5" s="45"/>
      <c r="K5" s="31"/>
    </row>
    <row r="6" spans="1:17" ht="21">
      <c r="A6" s="15" t="s">
        <v>41</v>
      </c>
      <c r="B6" s="22" t="s">
        <v>1</v>
      </c>
      <c r="C6" s="29"/>
      <c r="D6" s="45"/>
      <c r="E6" s="30"/>
      <c r="F6" s="45"/>
      <c r="G6" s="31"/>
      <c r="H6" s="45"/>
      <c r="I6" s="31"/>
      <c r="J6" s="45"/>
      <c r="K6" s="31"/>
    </row>
    <row r="7" spans="1:17" ht="21">
      <c r="A7" s="16" t="s">
        <v>44</v>
      </c>
      <c r="B7" s="22" t="s">
        <v>2</v>
      </c>
      <c r="C7" s="29"/>
      <c r="D7" s="45"/>
      <c r="E7" s="30"/>
      <c r="F7" s="45"/>
      <c r="G7" s="31"/>
      <c r="H7" s="45"/>
      <c r="I7" s="31"/>
      <c r="J7" s="45"/>
      <c r="K7" s="31"/>
    </row>
    <row r="8" spans="1:17" ht="21">
      <c r="A8" s="21" t="s">
        <v>42</v>
      </c>
      <c r="B8" s="49"/>
      <c r="C8" s="29"/>
      <c r="D8" s="45"/>
      <c r="E8" s="30"/>
      <c r="F8" s="45"/>
      <c r="G8" s="31"/>
      <c r="H8" s="45"/>
      <c r="I8" s="31"/>
      <c r="J8" s="45"/>
      <c r="K8" s="31"/>
    </row>
    <row r="9" spans="1:17" ht="21">
      <c r="A9" s="15" t="s">
        <v>46</v>
      </c>
      <c r="B9" s="22"/>
      <c r="C9" s="22" t="s">
        <v>0</v>
      </c>
      <c r="D9" s="45"/>
      <c r="E9" s="30"/>
      <c r="F9" s="45"/>
      <c r="G9" s="31"/>
      <c r="H9" s="45"/>
      <c r="I9" s="31"/>
      <c r="J9" s="45"/>
      <c r="K9" s="31"/>
    </row>
    <row r="10" spans="1:17" ht="21">
      <c r="A10" s="16" t="s">
        <v>49</v>
      </c>
      <c r="B10" s="22"/>
      <c r="C10" s="22" t="s">
        <v>1</v>
      </c>
      <c r="D10" s="45"/>
      <c r="E10" s="30"/>
      <c r="F10" s="45"/>
      <c r="G10" s="31"/>
      <c r="H10" s="45"/>
      <c r="I10" s="31"/>
      <c r="J10" s="45"/>
      <c r="K10" s="31"/>
    </row>
    <row r="11" spans="1:17" ht="21">
      <c r="A11" s="15" t="s">
        <v>25</v>
      </c>
      <c r="B11" s="22"/>
      <c r="C11" s="22" t="s">
        <v>2</v>
      </c>
      <c r="D11" s="45"/>
      <c r="E11" s="30"/>
      <c r="F11" s="45"/>
      <c r="G11" s="31"/>
      <c r="H11" s="45"/>
      <c r="I11" s="31"/>
      <c r="J11" s="45"/>
      <c r="K11" s="31"/>
    </row>
    <row r="12" spans="1:17" ht="21">
      <c r="A12" s="21" t="s">
        <v>7</v>
      </c>
      <c r="B12" s="13"/>
      <c r="C12" s="13"/>
      <c r="D12" s="45"/>
      <c r="E12" s="30"/>
      <c r="F12" s="45"/>
      <c r="G12" s="31"/>
      <c r="H12" s="45"/>
      <c r="I12" s="31"/>
      <c r="J12" s="45"/>
      <c r="K12" s="31"/>
    </row>
    <row r="13" spans="1:17" ht="21">
      <c r="A13" s="15" t="s">
        <v>8</v>
      </c>
      <c r="B13" s="15"/>
      <c r="C13" s="15"/>
      <c r="D13" s="22" t="s">
        <v>0</v>
      </c>
      <c r="E13" s="30"/>
      <c r="F13" s="45"/>
      <c r="G13" s="31"/>
      <c r="H13" s="45"/>
      <c r="I13" s="31"/>
      <c r="J13" s="45"/>
      <c r="K13" s="31"/>
    </row>
    <row r="14" spans="1:17" ht="21">
      <c r="A14" s="16" t="s">
        <v>9</v>
      </c>
      <c r="B14" s="15"/>
      <c r="C14" s="15"/>
      <c r="D14" s="22" t="s">
        <v>1</v>
      </c>
      <c r="E14" s="30"/>
      <c r="F14" s="45"/>
      <c r="G14" s="31"/>
      <c r="H14" s="45"/>
      <c r="I14" s="31"/>
      <c r="J14" s="45"/>
      <c r="K14" s="31"/>
    </row>
    <row r="15" spans="1:17" ht="21">
      <c r="A15" s="15" t="s">
        <v>10</v>
      </c>
      <c r="B15" s="15"/>
      <c r="C15" s="15"/>
      <c r="D15" s="22" t="s">
        <v>2</v>
      </c>
      <c r="E15" s="30"/>
      <c r="F15" s="45"/>
      <c r="G15" s="31"/>
      <c r="H15" s="45"/>
      <c r="I15" s="31"/>
      <c r="J15" s="45"/>
      <c r="K15" s="31"/>
    </row>
    <row r="16" spans="1:17" ht="21">
      <c r="A16" s="15" t="s">
        <v>51</v>
      </c>
      <c r="B16" s="15"/>
      <c r="C16" s="15"/>
      <c r="D16" s="22" t="s">
        <v>47</v>
      </c>
      <c r="E16" s="30"/>
      <c r="F16" s="45"/>
      <c r="G16" s="31"/>
      <c r="H16" s="45"/>
      <c r="I16" s="31"/>
      <c r="J16" s="45"/>
      <c r="K16" s="31"/>
    </row>
    <row r="17" spans="1:11" ht="21">
      <c r="A17" s="21" t="s">
        <v>12</v>
      </c>
      <c r="B17" s="13"/>
      <c r="C17" s="13"/>
      <c r="D17" s="13"/>
      <c r="E17" s="30"/>
      <c r="F17" s="45"/>
      <c r="G17" s="31"/>
      <c r="H17" s="45"/>
      <c r="I17" s="31"/>
      <c r="J17" s="45"/>
      <c r="K17" s="31"/>
    </row>
    <row r="18" spans="1:11" ht="21">
      <c r="A18" s="15" t="s">
        <v>8</v>
      </c>
      <c r="B18" s="8"/>
      <c r="C18" s="8"/>
      <c r="D18" s="8"/>
      <c r="E18" s="22">
        <v>0</v>
      </c>
      <c r="F18" s="45"/>
      <c r="G18" s="31"/>
      <c r="H18" s="45"/>
      <c r="I18" s="31"/>
      <c r="J18" s="45"/>
      <c r="K18" s="31"/>
    </row>
    <row r="19" spans="1:11" ht="21">
      <c r="A19" s="15" t="s">
        <v>13</v>
      </c>
      <c r="B19" s="8"/>
      <c r="C19" s="8"/>
      <c r="D19" s="8"/>
      <c r="E19" s="22">
        <v>1</v>
      </c>
      <c r="F19" s="45"/>
      <c r="G19" s="31"/>
      <c r="H19" s="45"/>
      <c r="I19" s="31"/>
      <c r="J19" s="45"/>
      <c r="K19" s="31"/>
    </row>
    <row r="20" spans="1:11" ht="21">
      <c r="A20" s="21" t="s">
        <v>35</v>
      </c>
      <c r="B20" s="13"/>
      <c r="C20" s="13"/>
      <c r="D20" s="13"/>
      <c r="E20" s="13"/>
      <c r="F20" s="45"/>
      <c r="G20" s="31"/>
      <c r="H20" s="45"/>
      <c r="I20" s="31"/>
      <c r="J20" s="45"/>
      <c r="K20" s="31"/>
    </row>
    <row r="21" spans="1:11" ht="21">
      <c r="A21" s="15" t="s">
        <v>36</v>
      </c>
      <c r="B21" s="8"/>
      <c r="C21" s="8"/>
      <c r="D21" s="8"/>
      <c r="E21" s="8"/>
      <c r="F21" s="22">
        <v>0</v>
      </c>
      <c r="G21" s="31"/>
      <c r="H21" s="45"/>
      <c r="I21" s="31"/>
      <c r="J21" s="45"/>
      <c r="K21" s="31"/>
    </row>
    <row r="22" spans="1:11" ht="21">
      <c r="A22" s="15" t="s">
        <v>15</v>
      </c>
      <c r="B22" s="8"/>
      <c r="C22" s="8"/>
      <c r="D22" s="8"/>
      <c r="E22" s="8"/>
      <c r="F22" s="22">
        <v>1</v>
      </c>
      <c r="G22" s="31"/>
      <c r="H22" s="45"/>
      <c r="I22" s="31"/>
      <c r="J22" s="45"/>
      <c r="K22" s="31"/>
    </row>
    <row r="23" spans="1:11" ht="21">
      <c r="A23" s="21" t="s">
        <v>16</v>
      </c>
      <c r="B23" s="13"/>
      <c r="C23" s="13"/>
      <c r="D23" s="13"/>
      <c r="E23" s="13"/>
      <c r="F23" s="14"/>
      <c r="G23" s="31"/>
      <c r="H23" s="45"/>
      <c r="I23" s="31"/>
      <c r="J23" s="45"/>
      <c r="K23" s="31"/>
    </row>
    <row r="24" spans="1:11" ht="21">
      <c r="A24" s="15" t="s">
        <v>18</v>
      </c>
      <c r="B24" s="8"/>
      <c r="C24" s="8"/>
      <c r="D24" s="8"/>
      <c r="E24" s="8"/>
      <c r="F24" s="8"/>
      <c r="G24" s="22" t="s">
        <v>29</v>
      </c>
      <c r="H24" s="45"/>
      <c r="I24" s="31"/>
      <c r="J24" s="45"/>
      <c r="K24" s="31"/>
    </row>
    <row r="25" spans="1:11" ht="21">
      <c r="A25" s="15" t="s">
        <v>17</v>
      </c>
      <c r="B25" s="8"/>
      <c r="C25" s="8"/>
      <c r="D25" s="8"/>
      <c r="E25" s="8"/>
      <c r="F25" s="8"/>
      <c r="G25" s="22" t="s">
        <v>30</v>
      </c>
      <c r="H25" s="45"/>
      <c r="I25" s="31"/>
      <c r="J25" s="45"/>
      <c r="K25" s="31"/>
    </row>
    <row r="26" spans="1:11" ht="21">
      <c r="A26" s="21" t="s">
        <v>37</v>
      </c>
      <c r="B26" s="10"/>
      <c r="C26" s="10"/>
      <c r="D26" s="10"/>
      <c r="E26" s="10"/>
      <c r="F26" s="10"/>
      <c r="G26" s="49"/>
      <c r="H26" s="45"/>
      <c r="I26" s="31"/>
      <c r="J26" s="45"/>
      <c r="K26" s="31"/>
    </row>
    <row r="27" spans="1:11" ht="21">
      <c r="A27" s="15" t="s">
        <v>38</v>
      </c>
      <c r="B27" s="8"/>
      <c r="C27" s="8"/>
      <c r="D27" s="8"/>
      <c r="E27" s="8"/>
      <c r="F27" s="8"/>
      <c r="G27" s="22"/>
      <c r="H27" s="22">
        <v>1</v>
      </c>
      <c r="I27" s="31"/>
      <c r="J27" s="45"/>
      <c r="K27" s="31"/>
    </row>
    <row r="28" spans="1:11" ht="21">
      <c r="A28" s="15" t="s">
        <v>39</v>
      </c>
      <c r="B28" s="50"/>
      <c r="C28" s="50"/>
      <c r="D28" s="50"/>
      <c r="E28" s="50"/>
      <c r="F28" s="50"/>
      <c r="G28" s="51"/>
      <c r="H28" s="51">
        <v>2</v>
      </c>
      <c r="I28" s="31"/>
      <c r="J28" s="45"/>
      <c r="K28" s="31"/>
    </row>
    <row r="29" spans="1:11" ht="21">
      <c r="A29" s="21" t="s">
        <v>19</v>
      </c>
      <c r="B29" s="13"/>
      <c r="C29" s="13"/>
      <c r="D29" s="13"/>
      <c r="E29" s="13"/>
      <c r="F29" s="14"/>
      <c r="G29" s="14"/>
      <c r="H29" s="14"/>
      <c r="I29" s="31"/>
      <c r="J29" s="45"/>
      <c r="K29" s="31"/>
    </row>
    <row r="30" spans="1:11" ht="21">
      <c r="A30" s="15" t="s">
        <v>20</v>
      </c>
      <c r="B30" s="8"/>
      <c r="C30" s="8"/>
      <c r="D30" s="8"/>
      <c r="E30" s="8"/>
      <c r="F30" s="8"/>
      <c r="G30" s="8"/>
      <c r="H30" s="8"/>
      <c r="I30" s="22">
        <v>0</v>
      </c>
      <c r="J30" s="45"/>
      <c r="K30" s="31"/>
    </row>
    <row r="31" spans="1:11" ht="21">
      <c r="A31" s="15" t="s">
        <v>21</v>
      </c>
      <c r="B31" s="8"/>
      <c r="C31" s="8"/>
      <c r="D31" s="8"/>
      <c r="E31" s="8"/>
      <c r="F31" s="8"/>
      <c r="G31" s="8"/>
      <c r="H31" s="8"/>
      <c r="I31" s="22">
        <v>4</v>
      </c>
      <c r="J31" s="45"/>
      <c r="K31" s="31"/>
    </row>
    <row r="32" spans="1:11" ht="21">
      <c r="A32" s="21" t="s">
        <v>22</v>
      </c>
      <c r="B32" s="13"/>
      <c r="C32" s="13"/>
      <c r="D32" s="13"/>
      <c r="E32" s="13"/>
      <c r="F32" s="14"/>
      <c r="G32" s="14"/>
      <c r="H32" s="14"/>
      <c r="I32" s="14"/>
      <c r="J32" s="45"/>
      <c r="K32" s="31"/>
    </row>
    <row r="33" spans="1:11" ht="21">
      <c r="A33" s="15" t="s">
        <v>20</v>
      </c>
      <c r="B33" s="8"/>
      <c r="C33" s="8"/>
      <c r="D33" s="8"/>
      <c r="E33" s="8"/>
      <c r="F33" s="8"/>
      <c r="G33" s="8"/>
      <c r="H33" s="8"/>
      <c r="I33" s="8"/>
      <c r="J33" s="22">
        <v>0</v>
      </c>
      <c r="K33" s="31"/>
    </row>
    <row r="34" spans="1:11" ht="21">
      <c r="A34" s="15" t="s">
        <v>23</v>
      </c>
      <c r="B34" s="8"/>
      <c r="C34" s="8"/>
      <c r="D34" s="8"/>
      <c r="E34" s="8"/>
      <c r="F34" s="8"/>
      <c r="G34" s="8"/>
      <c r="H34" s="8"/>
      <c r="I34" s="8"/>
      <c r="J34" s="22">
        <v>2</v>
      </c>
      <c r="K34" s="31"/>
    </row>
    <row r="35" spans="1:11" ht="21">
      <c r="A35" s="21" t="s">
        <v>33</v>
      </c>
      <c r="B35" s="13"/>
      <c r="C35" s="13"/>
      <c r="D35" s="13"/>
      <c r="E35" s="13"/>
      <c r="F35" s="14"/>
      <c r="G35" s="14"/>
      <c r="H35" s="14"/>
      <c r="I35" s="14"/>
      <c r="J35" s="14"/>
      <c r="K35" s="31"/>
    </row>
    <row r="36" spans="1:11" ht="21">
      <c r="A36" s="15" t="s">
        <v>25</v>
      </c>
      <c r="B36" s="8"/>
      <c r="C36" s="8"/>
      <c r="D36" s="8"/>
      <c r="E36" s="8"/>
      <c r="F36" s="8"/>
      <c r="G36" s="8"/>
      <c r="H36" s="8"/>
      <c r="I36" s="8"/>
      <c r="J36" s="8"/>
      <c r="K36" s="22">
        <v>0</v>
      </c>
    </row>
    <row r="37" spans="1:11" ht="21">
      <c r="A37" s="15" t="s">
        <v>32</v>
      </c>
      <c r="B37" s="8"/>
      <c r="C37" s="8"/>
      <c r="D37" s="8"/>
      <c r="E37" s="8"/>
      <c r="F37" s="8"/>
      <c r="G37" s="8"/>
      <c r="H37" s="8"/>
      <c r="I37" s="8"/>
      <c r="J37" s="8"/>
      <c r="K37" s="22">
        <v>1</v>
      </c>
    </row>
    <row r="38" spans="1:11">
      <c r="F38" s="10"/>
      <c r="G38" s="10"/>
      <c r="H38" s="10"/>
      <c r="I38" s="10"/>
      <c r="J38" s="10"/>
      <c r="K38" s="10"/>
    </row>
  </sheetData>
  <sheetProtection password="EF51" sheet="1" objects="1" scenarios="1"/>
  <printOptions horizontalCentered="1"/>
  <pageMargins left="0.47244094488188981" right="0.47244094488188981" top="0.74803149606299213" bottom="0.74803149606299213" header="0.31496062992125984" footer="0.31496062992125984"/>
  <pageSetup paperSize="9" scale="74" orientation="portrait" verticalDpi="0" r:id="rId1"/>
  <headerFooter>
    <oddFooter>&amp;LPage &amp;P of &amp;N&amp;C&amp;G&amp;RORDER FORM
&amp;D---&amp;T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49"/>
  <sheetViews>
    <sheetView showGridLines="0" tabSelected="1" zoomScale="90" zoomScaleNormal="90" workbookViewId="0">
      <pane ySplit="5" topLeftCell="A6" activePane="bottomLeft" state="frozen"/>
      <selection pane="bottomLeft" activeCell="A17" sqref="A17"/>
    </sheetView>
  </sheetViews>
  <sheetFormatPr defaultRowHeight="15"/>
  <cols>
    <col min="1" max="1" width="72.7109375" customWidth="1"/>
    <col min="3" max="12" width="5.7109375" customWidth="1"/>
  </cols>
  <sheetData>
    <row r="1" spans="1:17" ht="24">
      <c r="A1" s="20" t="s">
        <v>27</v>
      </c>
      <c r="B1" s="4" t="s">
        <v>3</v>
      </c>
    </row>
    <row r="2" spans="1:17" ht="24">
      <c r="B2" s="4" t="s">
        <v>26</v>
      </c>
    </row>
    <row r="3" spans="1:17" ht="15.75" thickBot="1"/>
    <row r="4" spans="1:17" ht="12" customHeight="1" thickBot="1">
      <c r="A4" s="5"/>
      <c r="B4" s="6">
        <v>41278</v>
      </c>
      <c r="C4" s="24">
        <v>5</v>
      </c>
      <c r="D4" s="24">
        <v>6</v>
      </c>
      <c r="E4" s="24">
        <v>7</v>
      </c>
      <c r="F4" s="24">
        <v>8</v>
      </c>
      <c r="G4" s="24">
        <v>9</v>
      </c>
      <c r="H4" s="24">
        <v>10</v>
      </c>
      <c r="I4" s="24">
        <v>11</v>
      </c>
      <c r="J4" s="24">
        <v>12</v>
      </c>
      <c r="K4" s="24">
        <v>13</v>
      </c>
      <c r="L4" s="25">
        <v>14</v>
      </c>
    </row>
    <row r="5" spans="1:17" ht="30" customHeight="1" thickBot="1">
      <c r="A5" s="11" t="s">
        <v>4</v>
      </c>
      <c r="B5" s="12" t="s">
        <v>11</v>
      </c>
      <c r="C5" s="46" t="str">
        <f>B7</f>
        <v>B</v>
      </c>
      <c r="D5" s="46" t="str">
        <f>B12</f>
        <v>A</v>
      </c>
      <c r="E5" s="46" t="str">
        <f>B17</f>
        <v>C</v>
      </c>
      <c r="F5" s="46" t="str">
        <f>B23</f>
        <v>1</v>
      </c>
      <c r="G5" s="46" t="str">
        <f>B27</f>
        <v>1</v>
      </c>
      <c r="H5" s="46" t="str">
        <f>B31</f>
        <v>Y</v>
      </c>
      <c r="I5" s="46" t="str">
        <f>B35</f>
        <v>1</v>
      </c>
      <c r="J5" s="46" t="str">
        <f>B39</f>
        <v>4</v>
      </c>
      <c r="K5" s="46" t="str">
        <f>B43</f>
        <v>2</v>
      </c>
      <c r="L5" s="46" t="str">
        <f>B47</f>
        <v>1</v>
      </c>
      <c r="M5" s="3"/>
      <c r="N5" s="3"/>
      <c r="O5" s="3"/>
      <c r="P5" s="3"/>
      <c r="Q5" s="3"/>
    </row>
    <row r="6" spans="1:17" ht="21.75" thickBot="1">
      <c r="A6" s="23" t="s">
        <v>34</v>
      </c>
      <c r="B6" s="38"/>
      <c r="C6" s="42"/>
      <c r="D6" s="32"/>
      <c r="E6" s="39"/>
      <c r="F6" s="32"/>
      <c r="G6" s="42"/>
      <c r="H6" s="36"/>
      <c r="I6" s="43"/>
      <c r="J6" s="36"/>
      <c r="K6" s="43"/>
      <c r="L6" s="36"/>
    </row>
    <row r="7" spans="1:17" ht="21" thickBot="1">
      <c r="A7" s="57" t="s">
        <v>41</v>
      </c>
      <c r="B7" s="47" t="str">
        <f>Numbers!C2</f>
        <v>B</v>
      </c>
      <c r="C7" s="54"/>
      <c r="D7" s="34"/>
      <c r="E7" s="39"/>
      <c r="F7" s="34"/>
      <c r="G7" s="39"/>
      <c r="H7" s="37"/>
      <c r="I7" s="44"/>
      <c r="J7" s="37"/>
      <c r="K7" s="39"/>
      <c r="L7" s="34"/>
    </row>
    <row r="8" spans="1:17" ht="16.5" hidden="1" customHeight="1">
      <c r="A8" t="s">
        <v>40</v>
      </c>
      <c r="C8" s="7"/>
      <c r="D8" s="7"/>
      <c r="E8" s="39"/>
      <c r="F8" s="34"/>
      <c r="G8" s="39"/>
      <c r="H8" s="37"/>
      <c r="I8" s="44"/>
      <c r="J8" s="37"/>
      <c r="K8" s="39"/>
      <c r="L8" s="34"/>
    </row>
    <row r="9" spans="1:17" ht="27.75" hidden="1" customHeight="1">
      <c r="A9" t="s">
        <v>41</v>
      </c>
      <c r="C9" s="7"/>
      <c r="D9" s="7"/>
      <c r="E9" s="39"/>
      <c r="F9" s="34"/>
      <c r="G9" s="39"/>
      <c r="H9" s="37"/>
      <c r="I9" s="44"/>
      <c r="J9" s="37"/>
      <c r="K9" s="39"/>
      <c r="L9" s="34"/>
    </row>
    <row r="10" spans="1:17" ht="31.5" hidden="1" customHeight="1" thickBot="1">
      <c r="A10" s="10" t="s">
        <v>44</v>
      </c>
      <c r="B10" s="8"/>
      <c r="C10" s="9"/>
      <c r="D10" s="7"/>
      <c r="E10" s="39"/>
      <c r="F10" s="34"/>
      <c r="G10" s="39"/>
      <c r="H10" s="37"/>
      <c r="I10" s="44"/>
      <c r="J10" s="37"/>
      <c r="K10" s="39"/>
      <c r="L10" s="34"/>
    </row>
    <row r="11" spans="1:17" ht="21.75" thickBot="1">
      <c r="A11" s="23" t="s">
        <v>42</v>
      </c>
      <c r="B11" s="29"/>
      <c r="C11" s="29"/>
      <c r="D11" s="34"/>
      <c r="E11" s="39"/>
      <c r="F11" s="37"/>
      <c r="G11" s="39"/>
      <c r="H11" s="37"/>
      <c r="I11" s="44"/>
      <c r="J11" s="37"/>
      <c r="K11" s="44"/>
      <c r="L11" s="37"/>
    </row>
    <row r="12" spans="1:17" ht="21" thickBot="1">
      <c r="A12" s="57" t="s">
        <v>46</v>
      </c>
      <c r="B12" s="47" t="str">
        <f>Numbers!C20</f>
        <v>A</v>
      </c>
      <c r="C12" s="53"/>
      <c r="D12" s="33"/>
      <c r="E12" s="39"/>
      <c r="F12" s="37"/>
      <c r="G12" s="39"/>
      <c r="H12" s="37"/>
      <c r="I12" s="44"/>
      <c r="J12" s="37"/>
      <c r="K12" s="39"/>
      <c r="L12" s="34"/>
    </row>
    <row r="13" spans="1:17" ht="27.75" hidden="1" customHeight="1">
      <c r="A13" t="s">
        <v>46</v>
      </c>
      <c r="C13" s="7"/>
      <c r="D13" s="7"/>
      <c r="E13" s="39"/>
      <c r="F13" s="34"/>
      <c r="G13" s="39"/>
      <c r="H13" s="37"/>
      <c r="I13" s="44"/>
      <c r="J13" s="37"/>
      <c r="K13" s="39"/>
      <c r="L13" s="34"/>
    </row>
    <row r="14" spans="1:17" ht="27.75" hidden="1" customHeight="1">
      <c r="A14" s="10" t="s">
        <v>49</v>
      </c>
      <c r="C14" s="7"/>
      <c r="D14" s="7"/>
      <c r="E14" s="39"/>
      <c r="F14" s="34"/>
      <c r="G14" s="39"/>
      <c r="H14" s="37"/>
      <c r="I14" s="44"/>
      <c r="J14" s="37"/>
      <c r="K14" s="39"/>
      <c r="L14" s="34"/>
    </row>
    <row r="15" spans="1:17" ht="31.5" hidden="1" customHeight="1" thickBot="1">
      <c r="A15" s="10" t="s">
        <v>25</v>
      </c>
      <c r="B15" s="8"/>
      <c r="C15" s="9"/>
      <c r="D15" s="7"/>
      <c r="E15" s="39"/>
      <c r="F15" s="34"/>
      <c r="G15" s="39"/>
      <c r="H15" s="37"/>
      <c r="I15" s="44"/>
      <c r="J15" s="37"/>
      <c r="K15" s="39"/>
      <c r="L15" s="34"/>
    </row>
    <row r="16" spans="1:17" ht="21.75" thickBot="1">
      <c r="A16" s="23" t="s">
        <v>7</v>
      </c>
      <c r="B16" s="38"/>
      <c r="C16" s="38"/>
      <c r="D16" s="38"/>
      <c r="E16" s="39"/>
      <c r="F16" s="34"/>
      <c r="G16" s="39"/>
      <c r="H16" s="37"/>
      <c r="I16" s="44"/>
      <c r="J16" s="37"/>
      <c r="K16" s="39"/>
      <c r="L16" s="34"/>
    </row>
    <row r="17" spans="1:12" ht="21" thickBot="1">
      <c r="A17" s="57" t="s">
        <v>10</v>
      </c>
      <c r="B17" s="47" t="str">
        <f>Numbers!C4</f>
        <v>C</v>
      </c>
      <c r="C17" s="41"/>
      <c r="D17" s="41"/>
      <c r="E17" s="40"/>
      <c r="F17" s="34"/>
      <c r="G17" s="39"/>
      <c r="H17" s="34"/>
      <c r="I17" s="44"/>
      <c r="J17" s="37"/>
      <c r="K17" s="44"/>
      <c r="L17" s="34"/>
    </row>
    <row r="18" spans="1:12" hidden="1">
      <c r="A18" t="s">
        <v>8</v>
      </c>
      <c r="E18" s="7"/>
      <c r="F18" s="34"/>
      <c r="G18" s="39"/>
      <c r="H18" s="34"/>
      <c r="I18" s="44"/>
      <c r="J18" s="37"/>
      <c r="K18" s="44"/>
      <c r="L18" s="34"/>
    </row>
    <row r="19" spans="1:12" hidden="1">
      <c r="A19" t="s">
        <v>9</v>
      </c>
      <c r="E19" s="7"/>
      <c r="F19" s="34"/>
      <c r="G19" s="39"/>
      <c r="H19" s="34"/>
      <c r="I19" s="44"/>
      <c r="J19" s="37"/>
      <c r="K19" s="44"/>
      <c r="L19" s="34"/>
    </row>
    <row r="20" spans="1:12" hidden="1">
      <c r="A20" t="s">
        <v>10</v>
      </c>
      <c r="E20" s="7"/>
      <c r="F20" s="34"/>
      <c r="G20" s="39"/>
      <c r="H20" s="34"/>
      <c r="I20" s="44"/>
      <c r="J20" s="37"/>
      <c r="K20" s="44"/>
      <c r="L20" s="34"/>
    </row>
    <row r="21" spans="1:12" ht="15.75" hidden="1" thickBot="1">
      <c r="A21" s="8" t="s">
        <v>50</v>
      </c>
      <c r="B21" s="8"/>
      <c r="C21" s="8"/>
      <c r="D21" s="8"/>
      <c r="E21" s="9"/>
      <c r="F21" s="34"/>
      <c r="G21" s="39"/>
      <c r="H21" s="34"/>
      <c r="I21" s="44"/>
      <c r="J21" s="37"/>
      <c r="K21" s="44"/>
      <c r="L21" s="34"/>
    </row>
    <row r="22" spans="1:12" ht="21.75" thickBot="1">
      <c r="A22" s="23" t="s">
        <v>12</v>
      </c>
      <c r="B22" s="29"/>
      <c r="C22" s="29"/>
      <c r="D22" s="29"/>
      <c r="E22" s="29"/>
      <c r="F22" s="34"/>
      <c r="G22" s="39"/>
      <c r="H22" s="34"/>
      <c r="I22" s="44"/>
      <c r="J22" s="37"/>
      <c r="K22" s="44"/>
      <c r="L22" s="34"/>
    </row>
    <row r="23" spans="1:12" ht="21" thickBot="1">
      <c r="A23" s="57" t="s">
        <v>13</v>
      </c>
      <c r="B23" s="47" t="str">
        <f>Numbers!C6</f>
        <v>1</v>
      </c>
      <c r="C23" s="35"/>
      <c r="D23" s="35"/>
      <c r="E23" s="35"/>
      <c r="F23" s="33"/>
      <c r="G23" s="39"/>
      <c r="H23" s="34"/>
      <c r="I23" s="44"/>
      <c r="J23" s="37"/>
      <c r="K23" s="44"/>
      <c r="L23" s="34"/>
    </row>
    <row r="24" spans="1:12" hidden="1">
      <c r="A24" t="s">
        <v>8</v>
      </c>
      <c r="F24" s="7"/>
      <c r="G24" s="39"/>
      <c r="H24" s="34"/>
      <c r="I24" s="44"/>
      <c r="J24" s="29"/>
      <c r="K24" s="38"/>
      <c r="L24" s="34"/>
    </row>
    <row r="25" spans="1:12" ht="15.75" hidden="1" thickBot="1">
      <c r="A25" s="8" t="s">
        <v>13</v>
      </c>
      <c r="B25" s="8"/>
      <c r="C25" s="8"/>
      <c r="D25" s="8"/>
      <c r="E25" s="8"/>
      <c r="F25" s="9"/>
      <c r="G25" s="39"/>
      <c r="H25" s="34"/>
      <c r="I25" s="44"/>
      <c r="J25" s="29"/>
      <c r="K25" s="38"/>
      <c r="L25" s="34"/>
    </row>
    <row r="26" spans="1:12" ht="21.75" thickBot="1">
      <c r="A26" s="23" t="s">
        <v>35</v>
      </c>
      <c r="B26" s="38"/>
      <c r="C26" s="38"/>
      <c r="D26" s="38"/>
      <c r="E26" s="38"/>
      <c r="F26" s="38"/>
      <c r="G26" s="39"/>
      <c r="H26" s="34"/>
      <c r="I26" s="44"/>
      <c r="J26" s="34"/>
      <c r="K26" s="39"/>
      <c r="L26" s="34"/>
    </row>
    <row r="27" spans="1:12" ht="21" thickBot="1">
      <c r="A27" s="57" t="s">
        <v>15</v>
      </c>
      <c r="B27" s="47" t="str">
        <f>Numbers!C8</f>
        <v>1</v>
      </c>
      <c r="C27" s="41"/>
      <c r="D27" s="41"/>
      <c r="E27" s="41"/>
      <c r="F27" s="41"/>
      <c r="G27" s="40"/>
      <c r="H27" s="34"/>
      <c r="I27" s="44"/>
      <c r="J27" s="34"/>
      <c r="K27" s="39"/>
      <c r="L27" s="34"/>
    </row>
    <row r="28" spans="1:12" hidden="1">
      <c r="A28" t="s">
        <v>36</v>
      </c>
      <c r="G28" s="7"/>
      <c r="H28" s="34"/>
      <c r="I28" s="44"/>
      <c r="J28" s="34"/>
      <c r="K28" s="39"/>
      <c r="L28" s="34"/>
    </row>
    <row r="29" spans="1:12" ht="15.75" hidden="1" thickBot="1">
      <c r="A29" s="8" t="s">
        <v>15</v>
      </c>
      <c r="B29" s="8"/>
      <c r="C29" s="8"/>
      <c r="D29" s="8"/>
      <c r="E29" s="8"/>
      <c r="F29" s="8"/>
      <c r="G29" s="9"/>
      <c r="H29" s="34"/>
      <c r="I29" s="44"/>
      <c r="J29" s="34"/>
      <c r="K29" s="39"/>
      <c r="L29" s="34"/>
    </row>
    <row r="30" spans="1:12" ht="21.75" thickBot="1">
      <c r="A30" s="23" t="s">
        <v>16</v>
      </c>
      <c r="B30" s="29"/>
      <c r="C30" s="29"/>
      <c r="D30" s="29"/>
      <c r="E30" s="29"/>
      <c r="F30" s="29"/>
      <c r="G30" s="29"/>
      <c r="H30" s="34"/>
      <c r="I30" s="44"/>
      <c r="J30" s="34"/>
      <c r="K30" s="39"/>
      <c r="L30" s="34"/>
    </row>
    <row r="31" spans="1:12" ht="21" thickBot="1">
      <c r="A31" s="57" t="s">
        <v>18</v>
      </c>
      <c r="B31" s="47" t="str">
        <f>Numbers!C10</f>
        <v>Y</v>
      </c>
      <c r="C31" s="35"/>
      <c r="D31" s="35"/>
      <c r="E31" s="35"/>
      <c r="F31" s="35"/>
      <c r="G31" s="35"/>
      <c r="H31" s="33"/>
      <c r="I31" s="44"/>
      <c r="J31" s="34"/>
      <c r="K31" s="39"/>
      <c r="L31" s="34"/>
    </row>
    <row r="32" spans="1:12" hidden="1">
      <c r="A32" t="s">
        <v>18</v>
      </c>
      <c r="H32" s="7"/>
      <c r="I32" s="44"/>
      <c r="J32" s="34"/>
      <c r="K32" s="39"/>
      <c r="L32" s="34"/>
    </row>
    <row r="33" spans="1:12" ht="15.75" hidden="1" thickBot="1">
      <c r="A33" s="8" t="s">
        <v>17</v>
      </c>
      <c r="B33" s="8"/>
      <c r="C33" s="8"/>
      <c r="D33" s="8"/>
      <c r="E33" s="8"/>
      <c r="F33" s="8"/>
      <c r="G33" s="8"/>
      <c r="H33" s="9"/>
      <c r="I33" s="44"/>
      <c r="J33" s="34"/>
      <c r="K33" s="39"/>
      <c r="L33" s="34"/>
    </row>
    <row r="34" spans="1:12" ht="21.75" thickBot="1">
      <c r="A34" s="23" t="s">
        <v>37</v>
      </c>
      <c r="B34" s="38"/>
      <c r="C34" s="38"/>
      <c r="D34" s="38"/>
      <c r="E34" s="38"/>
      <c r="F34" s="38"/>
      <c r="G34" s="38"/>
      <c r="H34" s="52"/>
      <c r="I34" s="39"/>
      <c r="J34" s="34"/>
      <c r="K34" s="39"/>
      <c r="L34" s="34"/>
    </row>
    <row r="35" spans="1:12" ht="21" thickBot="1">
      <c r="A35" s="57" t="s">
        <v>38</v>
      </c>
      <c r="B35" s="47" t="str">
        <f>Numbers!C18</f>
        <v>1</v>
      </c>
      <c r="C35" s="41"/>
      <c r="D35" s="41"/>
      <c r="E35" s="41"/>
      <c r="F35" s="41"/>
      <c r="G35" s="41"/>
      <c r="H35" s="41"/>
      <c r="I35" s="40"/>
      <c r="J35" s="34"/>
      <c r="K35" s="39"/>
      <c r="L35" s="34"/>
    </row>
    <row r="36" spans="1:12" hidden="1">
      <c r="A36" t="s">
        <v>38</v>
      </c>
      <c r="B36" s="10"/>
      <c r="C36" s="10"/>
      <c r="D36" s="10"/>
      <c r="E36" s="10"/>
      <c r="F36" s="10"/>
      <c r="G36" s="10"/>
      <c r="H36" s="10"/>
      <c r="I36" s="10"/>
      <c r="J36" s="34"/>
      <c r="K36" s="39"/>
      <c r="L36" s="34"/>
    </row>
    <row r="37" spans="1:12" ht="15.75" hidden="1" thickBot="1">
      <c r="A37" t="s">
        <v>39</v>
      </c>
      <c r="B37" s="10"/>
      <c r="C37" s="10"/>
      <c r="D37" s="10"/>
      <c r="E37" s="10"/>
      <c r="F37" s="10"/>
      <c r="G37" s="10"/>
      <c r="H37" s="10"/>
      <c r="I37" s="10"/>
      <c r="J37" s="34"/>
      <c r="K37" s="39"/>
      <c r="L37" s="34"/>
    </row>
    <row r="38" spans="1:12" ht="21.75" thickBot="1">
      <c r="A38" s="23" t="s">
        <v>19</v>
      </c>
      <c r="B38" s="29"/>
      <c r="C38" s="29"/>
      <c r="D38" s="29"/>
      <c r="E38" s="29"/>
      <c r="F38" s="29"/>
      <c r="G38" s="29"/>
      <c r="H38" s="29"/>
      <c r="I38" s="29"/>
      <c r="J38" s="34"/>
      <c r="K38" s="39"/>
      <c r="L38" s="34"/>
    </row>
    <row r="39" spans="1:12" ht="21" thickBot="1">
      <c r="A39" s="57" t="s">
        <v>21</v>
      </c>
      <c r="B39" s="47" t="str">
        <f>Numbers!C12</f>
        <v>4</v>
      </c>
      <c r="C39" s="35"/>
      <c r="D39" s="35"/>
      <c r="E39" s="35"/>
      <c r="F39" s="35"/>
      <c r="G39" s="35"/>
      <c r="H39" s="35"/>
      <c r="I39" s="35"/>
      <c r="J39" s="33"/>
      <c r="K39" s="39"/>
      <c r="L39" s="34"/>
    </row>
    <row r="40" spans="1:12" hidden="1">
      <c r="A40" t="s">
        <v>20</v>
      </c>
      <c r="J40" s="7"/>
      <c r="K40" s="39"/>
      <c r="L40" s="34"/>
    </row>
    <row r="41" spans="1:12" ht="15.75" hidden="1" thickBot="1">
      <c r="A41" s="8" t="s">
        <v>21</v>
      </c>
      <c r="B41" s="8"/>
      <c r="C41" s="8"/>
      <c r="D41" s="8"/>
      <c r="E41" s="8"/>
      <c r="F41" s="8"/>
      <c r="G41" s="8"/>
      <c r="H41" s="8"/>
      <c r="I41" s="8"/>
      <c r="J41" s="9"/>
      <c r="K41" s="39"/>
      <c r="L41" s="34"/>
    </row>
    <row r="42" spans="1:12" ht="21.75" thickBot="1">
      <c r="A42" s="23" t="s">
        <v>22</v>
      </c>
      <c r="B42" s="38"/>
      <c r="C42" s="38"/>
      <c r="D42" s="38"/>
      <c r="E42" s="38"/>
      <c r="F42" s="38"/>
      <c r="G42" s="38"/>
      <c r="H42" s="38"/>
      <c r="I42" s="38"/>
      <c r="J42" s="38"/>
      <c r="K42" s="39"/>
      <c r="L42" s="34"/>
    </row>
    <row r="43" spans="1:12" ht="21" thickBot="1">
      <c r="A43" s="57" t="s">
        <v>23</v>
      </c>
      <c r="B43" s="47" t="str">
        <f>Numbers!C14</f>
        <v>2</v>
      </c>
      <c r="C43" s="41"/>
      <c r="D43" s="41"/>
      <c r="E43" s="41"/>
      <c r="F43" s="41"/>
      <c r="G43" s="41"/>
      <c r="H43" s="41"/>
      <c r="I43" s="41"/>
      <c r="J43" s="41"/>
      <c r="K43" s="40"/>
      <c r="L43" s="34"/>
    </row>
    <row r="44" spans="1:12" hidden="1">
      <c r="A44" t="s">
        <v>20</v>
      </c>
      <c r="K44" s="7"/>
      <c r="L44" s="34"/>
    </row>
    <row r="45" spans="1:12" ht="15.75" hidden="1" thickBot="1">
      <c r="A45" s="8" t="s">
        <v>23</v>
      </c>
      <c r="B45" s="8"/>
      <c r="C45" s="8"/>
      <c r="D45" s="8"/>
      <c r="E45" s="8"/>
      <c r="F45" s="8"/>
      <c r="G45" s="8"/>
      <c r="H45" s="8"/>
      <c r="I45" s="8"/>
      <c r="J45" s="8"/>
      <c r="K45" s="9"/>
      <c r="L45" s="34"/>
    </row>
    <row r="46" spans="1:12" ht="21.75" thickBot="1">
      <c r="A46" s="23" t="s">
        <v>33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34"/>
    </row>
    <row r="47" spans="1:12" ht="20.25">
      <c r="A47" s="57" t="s">
        <v>32</v>
      </c>
      <c r="B47" s="47" t="str">
        <f>Numbers!C16</f>
        <v>1</v>
      </c>
      <c r="C47" s="35"/>
      <c r="D47" s="35"/>
      <c r="E47" s="35"/>
      <c r="F47" s="35"/>
      <c r="G47" s="35"/>
      <c r="H47" s="35"/>
      <c r="I47" s="35"/>
      <c r="J47" s="35"/>
      <c r="K47" s="35"/>
      <c r="L47" s="33"/>
    </row>
    <row r="48" spans="1:12" hidden="1">
      <c r="A48" t="s">
        <v>25</v>
      </c>
      <c r="L48" s="7"/>
    </row>
    <row r="49" spans="1:12" hidden="1">
      <c r="A49" s="8" t="s">
        <v>32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9"/>
    </row>
  </sheetData>
  <sheetProtection password="EF51" sheet="1" objects="1" scenarios="1"/>
  <dataValidations count="10">
    <dataValidation type="list" allowBlank="1" showInputMessage="1" showErrorMessage="1" sqref="A7">
      <formula1>$A$8:$A$10</formula1>
    </dataValidation>
    <dataValidation type="list" allowBlank="1" showInputMessage="1" showErrorMessage="1" sqref="A17:A21">
      <formula1>$A$18:$A$21</formula1>
    </dataValidation>
    <dataValidation type="list" allowBlank="1" showInputMessage="1" showErrorMessage="1" sqref="A23">
      <formula1>$A$24:$A$25</formula1>
    </dataValidation>
    <dataValidation type="list" allowBlank="1" showInputMessage="1" showErrorMessage="1" sqref="A31">
      <formula1>$A$32:$A$33</formula1>
    </dataValidation>
    <dataValidation type="list" allowBlank="1" showInputMessage="1" showErrorMessage="1" sqref="A27">
      <formula1>$A$28:$A$29</formula1>
    </dataValidation>
    <dataValidation type="list" allowBlank="1" showInputMessage="1" showErrorMessage="1" sqref="A39">
      <formula1>$A$40:$A$41</formula1>
    </dataValidation>
    <dataValidation type="list" allowBlank="1" showInputMessage="1" showErrorMessage="1" sqref="A43">
      <formula1>$A$44:$A$45</formula1>
    </dataValidation>
    <dataValidation type="list" allowBlank="1" showInputMessage="1" showErrorMessage="1" sqref="A47">
      <formula1>$A$48:$A$49</formula1>
    </dataValidation>
    <dataValidation type="list" allowBlank="1" showInputMessage="1" showErrorMessage="1" sqref="A35">
      <formula1>$A$36:$A$37</formula1>
    </dataValidation>
    <dataValidation type="list" allowBlank="1" showInputMessage="1" showErrorMessage="1" sqref="A12:A15">
      <formula1>$A$13:$A$15</formula1>
    </dataValidation>
  </dataValidations>
  <printOptions horizontalCentered="1"/>
  <pageMargins left="0.47244094488188981" right="0.47244094488188981" top="0.74803149606299213" bottom="0.74803149606299213" header="0.31496062992125984" footer="0.31496062992125984"/>
  <pageSetup paperSize="9" scale="75" orientation="portrait" r:id="rId1"/>
  <headerFooter>
    <oddFooter>&amp;LPage &amp;P of &amp;N&amp;C&amp;G&amp;RORDER FORM
&amp;D---&amp;T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33"/>
  <sheetViews>
    <sheetView showGridLines="0" zoomScale="80" zoomScaleNormal="80" workbookViewId="0"/>
  </sheetViews>
  <sheetFormatPr defaultRowHeight="15"/>
  <cols>
    <col min="1" max="1" width="22.5703125" customWidth="1"/>
  </cols>
  <sheetData>
    <row r="1" spans="1:1" ht="18.75" thickBot="1">
      <c r="A1" s="28" t="str">
        <f>CONCATENATE(Configurator!$B$5,Configurator!$C$5,Configurator!$D$5,Configurator!$E$5,Configurator!$F$5,Configurator!$G$5,Configurator!$H$5,Configurator!$I$5,Configurator!$J$5,Configurator!$K$5,Configurator!$L$5)</f>
        <v>P101BAC11Y1421</v>
      </c>
    </row>
    <row r="2" spans="1:1" ht="15.75">
      <c r="A2" s="27" t="s">
        <v>31</v>
      </c>
    </row>
    <row r="3" spans="1:1">
      <c r="A3" s="17" t="str">
        <f>CONCATENATE(Numbers!$C$22)</f>
        <v>Three Phase and Earth Fualt Overcurrent Protection Relay</v>
      </c>
    </row>
    <row r="5" spans="1:1" ht="18.75">
      <c r="A5" s="18" t="str">
        <f>CONCATENATE(Configurator!$A$6)</f>
        <v>RATED IN CURRENT</v>
      </c>
    </row>
    <row r="6" spans="1:1" ht="18.75">
      <c r="A6" s="26" t="str">
        <f>IF(Numbers!$B$2=29,"High sensitivity [20mA to 5A]",IF(Numbers!$B$2=32,"Medium sensitivity [40mA to 20A]",IF(Numbers!$B$2=30,"Low sensitivity [100mA to 50A]")))</f>
        <v>Medium sensitivity [40mA to 20A]</v>
      </c>
    </row>
    <row r="7" spans="1:1" ht="18.75">
      <c r="A7" s="19"/>
    </row>
    <row r="8" spans="1:1" ht="18.75">
      <c r="A8" s="18" t="str">
        <f>CONCATENATE(Configurator!$A$11)</f>
        <v>RATED Ip CURRENT</v>
      </c>
    </row>
    <row r="9" spans="1:1" ht="18.75">
      <c r="A9" s="26" t="str">
        <f>IF(Numbers!$B$20=28,"Low operation [100mA to 50A]",IF(Numbers!$B$20=32,"Medium operation [500mA to 100A]",IF(Numbers!$B$20=4,"None")))</f>
        <v>Low operation [100mA to 50A]</v>
      </c>
    </row>
    <row r="10" spans="1:1" ht="18.75">
      <c r="A10" s="26"/>
    </row>
    <row r="11" spans="1:1" ht="18.75">
      <c r="A11" s="18" t="str">
        <f>CONCATENATE(Configurator!$A$16)</f>
        <v>PARTICULAR CODE</v>
      </c>
    </row>
    <row r="12" spans="1:1" ht="18.75">
      <c r="A12" s="26" t="str">
        <f>IF(Numbers!$B$4=5,"Basic",IF(Numbers!$B$4=22,"Basic + CLP + 74 + CBF",IF(Numbers!$B$4=27,"Basic + CLP + 74 + CBF + 79",IF(Numbers!$B$4=37,"Basic + CLP + 74 + CBF + Buchholz Trip"))))</f>
        <v>Basic + CLP + 74 + CBF + 79</v>
      </c>
    </row>
    <row r="13" spans="1:1" ht="18.75">
      <c r="A13" s="19"/>
    </row>
    <row r="14" spans="1:1" ht="18.75">
      <c r="A14" s="18" t="str">
        <f>CONCATENATE(Configurator!$A$22)</f>
        <v>ADDITIONAL FUNCTION</v>
      </c>
    </row>
    <row r="15" spans="1:1" ht="18.75">
      <c r="A15" s="26" t="str">
        <f>IF(Numbers!$B$6=5,"Basic",IF(Numbers!$B$6=24,"Oscillography + 2 Tables"))</f>
        <v>Oscillography + 2 Tables</v>
      </c>
    </row>
    <row r="16" spans="1:1" ht="9.9499999999999993" customHeight="1">
      <c r="A16" s="19"/>
    </row>
    <row r="17" spans="1:1" ht="18.75">
      <c r="A17" s="18" t="str">
        <f>CONCATENATE(Configurator!$A$26)</f>
        <v>DIGITAL INPUTS</v>
      </c>
    </row>
    <row r="18" spans="1:1" ht="18.75">
      <c r="A18" s="26" t="str">
        <f>IF(Numbers!$B$8=5,"No DI",IF(Numbers!$B$8=4,"3 DI"))</f>
        <v>3 DI</v>
      </c>
    </row>
    <row r="19" spans="1:1" ht="9.9499999999999993" customHeight="1">
      <c r="A19" s="19"/>
    </row>
    <row r="20" spans="1:1" ht="18.75">
      <c r="A20" s="18" t="str">
        <f>CONCATENATE(Configurator!$A$30)</f>
        <v>AXUILIARY VOLTAGE</v>
      </c>
    </row>
    <row r="21" spans="1:1" ht="18.75">
      <c r="A21" s="26" t="str">
        <f>IF(Numbers!$B$10=35,"110 Vdc (80% to 110% Rated Voltage)",IF(Numbers!$B$10=23,"80-373 Vdc / 80-264 Vac"))</f>
        <v>110 Vdc (80% to 110% Rated Voltage)</v>
      </c>
    </row>
    <row r="22" spans="1:1" ht="18.75">
      <c r="A22" s="26"/>
    </row>
    <row r="23" spans="1:1" ht="18.75">
      <c r="A23" s="18" t="str">
        <f>CONCATENATE(Configurator!$A$34)</f>
        <v>COMMUNICATION</v>
      </c>
    </row>
    <row r="24" spans="1:1" ht="18.75">
      <c r="A24" s="26" t="str">
        <f>IF(Numbers!$B$18=4,"PPEP",IF(Numbers!$B$18=6,"Modbus"))</f>
        <v>Modbus</v>
      </c>
    </row>
    <row r="25" spans="1:1" ht="9.9499999999999993" customHeight="1">
      <c r="A25" s="19"/>
    </row>
    <row r="26" spans="1:1" ht="18.75">
      <c r="A26" s="18" t="str">
        <f>CONCATENATE(Configurator!$A$38)</f>
        <v>REAR COMMUNICATION PORT</v>
      </c>
    </row>
    <row r="27" spans="1:1" ht="18.75">
      <c r="A27" s="26" t="str">
        <f>IF(Numbers!$B$12=7,"No port",IF(Numbers!$B$12=6,"RS-485"))</f>
        <v>RS-485</v>
      </c>
    </row>
    <row r="28" spans="1:1" ht="9.9499999999999993" customHeight="1">
      <c r="A28" s="19"/>
    </row>
    <row r="29" spans="1:1" ht="18.75">
      <c r="A29" s="18" t="str">
        <f>CONCATENATE(Configurator!$A$42)</f>
        <v>FRONT COMMUNICATION PORT</v>
      </c>
    </row>
    <row r="30" spans="1:1" ht="18.75">
      <c r="A30" s="26" t="str">
        <f>IF(Numbers!$B$14=7,"No port",IF(Numbers!$B$14=6,"RS-232"))</f>
        <v>RS-232</v>
      </c>
    </row>
    <row r="31" spans="1:1" ht="9.9499999999999993" customHeight="1">
      <c r="A31" s="19"/>
    </row>
    <row r="32" spans="1:1" ht="18.75">
      <c r="A32" s="18" t="str">
        <f>CONCATENATE(Configurator!$A$46)</f>
        <v>INTERNAL SUPPLY VOLTAGE MEASUREMENT</v>
      </c>
    </row>
    <row r="33" spans="1:1" ht="18.75">
      <c r="A33" s="26" t="str">
        <f>IF(Numbers!$B$16=4,"None",IF(Numbers!$B$16=26,"Supply voltage measurement"))</f>
        <v>Supply voltage measurement</v>
      </c>
    </row>
  </sheetData>
  <sheetProtection password="EF51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&amp;CMaster Text</oddHeader>
    <oddFooter>&amp;LPage &amp;P of  &amp;N&amp;C&amp;G&amp;RORDER FORM
&amp;D---&amp;T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C22"/>
  <sheetViews>
    <sheetView topLeftCell="A5" workbookViewId="0">
      <selection activeCell="D22" sqref="D22"/>
    </sheetView>
  </sheetViews>
  <sheetFormatPr defaultRowHeight="15"/>
  <cols>
    <col min="2" max="2" width="55.7109375" bestFit="1" customWidth="1"/>
    <col min="3" max="3" width="7.85546875" customWidth="1"/>
  </cols>
  <sheetData>
    <row r="1" spans="2:3" ht="21">
      <c r="B1" s="2" t="s">
        <v>5</v>
      </c>
      <c r="C1" s="2" t="s">
        <v>6</v>
      </c>
    </row>
    <row r="2" spans="2:3">
      <c r="B2">
        <f>LEN(Configurator!A7)</f>
        <v>32</v>
      </c>
      <c r="C2" s="1" t="str">
        <f>IF($B$2=29,"A",IF(B2=32,"B",IF(B2=30,"C")))</f>
        <v>B</v>
      </c>
    </row>
    <row r="3" spans="2:3" ht="21">
      <c r="B3" s="2" t="s">
        <v>7</v>
      </c>
    </row>
    <row r="4" spans="2:3">
      <c r="B4">
        <f>LEN(Configurator!A17)</f>
        <v>27</v>
      </c>
      <c r="C4" s="1" t="str">
        <f>IF($B$4=5,"A",IF(B4=22,"B",IF(B4=27,"C",IF(B4=37,"D"))))</f>
        <v>C</v>
      </c>
    </row>
    <row r="5" spans="2:3" ht="21">
      <c r="B5" s="2" t="s">
        <v>12</v>
      </c>
    </row>
    <row r="6" spans="2:3">
      <c r="B6">
        <f>LEN(Configurator!A23)</f>
        <v>24</v>
      </c>
      <c r="C6" s="1" t="str">
        <f>IF(B6=5,"0",IF(B6=24,"1"))</f>
        <v>1</v>
      </c>
    </row>
    <row r="7" spans="2:3" ht="21">
      <c r="B7" s="2" t="s">
        <v>14</v>
      </c>
    </row>
    <row r="8" spans="2:3">
      <c r="B8">
        <f>LEN(Configurator!A27)</f>
        <v>4</v>
      </c>
      <c r="C8" s="1" t="str">
        <f>IF(B8=5,"0",IF(B8=4,"1"))</f>
        <v>1</v>
      </c>
    </row>
    <row r="9" spans="2:3" ht="21">
      <c r="B9" s="2" t="s">
        <v>16</v>
      </c>
    </row>
    <row r="10" spans="2:3">
      <c r="B10">
        <f>LEN(Configurator!A31)</f>
        <v>35</v>
      </c>
      <c r="C10" s="1" t="str">
        <f>IF(B10=35,"Y",IF(B10=23,"Z"))</f>
        <v>Y</v>
      </c>
    </row>
    <row r="11" spans="2:3" ht="21">
      <c r="B11" s="2" t="s">
        <v>19</v>
      </c>
    </row>
    <row r="12" spans="2:3">
      <c r="B12">
        <f>LEN(Configurator!A39)</f>
        <v>6</v>
      </c>
      <c r="C12" s="1" t="str">
        <f>IF(B12=7,"0",IF(B12=6,"4"))</f>
        <v>4</v>
      </c>
    </row>
    <row r="13" spans="2:3" ht="21">
      <c r="B13" s="2" t="s">
        <v>22</v>
      </c>
    </row>
    <row r="14" spans="2:3">
      <c r="B14">
        <f>LEN(Configurator!A43)</f>
        <v>6</v>
      </c>
      <c r="C14" s="1" t="str">
        <f>IF(B14=7,"0",IF(B14=6,"2"))</f>
        <v>2</v>
      </c>
    </row>
    <row r="15" spans="2:3" ht="21">
      <c r="B15" s="2" t="s">
        <v>24</v>
      </c>
    </row>
    <row r="16" spans="2:3">
      <c r="B16">
        <f>LEN(Configurator!A47)</f>
        <v>26</v>
      </c>
      <c r="C16" s="1" t="str">
        <f>IF(B16=4,"0",IF(B16=26,"1"))</f>
        <v>1</v>
      </c>
    </row>
    <row r="17" spans="2:3" ht="21">
      <c r="B17" s="2" t="s">
        <v>37</v>
      </c>
    </row>
    <row r="18" spans="2:3">
      <c r="B18">
        <f>LEN(Configurator!A35)</f>
        <v>6</v>
      </c>
      <c r="C18" s="1" t="str">
        <f>IF(B18=4,"2",IF(B18=6,"1"))</f>
        <v>1</v>
      </c>
    </row>
    <row r="19" spans="2:3" ht="21">
      <c r="B19" s="2" t="s">
        <v>43</v>
      </c>
      <c r="C19" s="2"/>
    </row>
    <row r="20" spans="2:3">
      <c r="B20">
        <f>LEN(Configurator!A12)</f>
        <v>28</v>
      </c>
      <c r="C20" s="1" t="str">
        <f>IF($B$20=28,"A",IF(B20=32,"B",IF(B20=4,"C")))</f>
        <v>A</v>
      </c>
    </row>
    <row r="21" spans="2:3" ht="21">
      <c r="B21" s="2" t="s">
        <v>45</v>
      </c>
    </row>
    <row r="22" spans="2:3">
      <c r="B22">
        <f>LEN(Configurator!A12)</f>
        <v>28</v>
      </c>
      <c r="C22" s="1" t="str">
        <f>IF($B$22=28,"Three Phase and Earth Fualt Overcurrent Protection Relay",IF(B22=32,"Three Phase and Earth Fualt Overcurrent Protection Relay",IF(B22=4,"Earth Overcurrent Protection Relay")))</f>
        <v>Three Phase and Earth Fualt Overcurrent Protection Relay</v>
      </c>
    </row>
  </sheetData>
  <sheetProtection password="EF51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Cortex</vt:lpstr>
      <vt:lpstr>Configurator</vt:lpstr>
      <vt:lpstr>Master Text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</dc:creator>
  <cp:lastModifiedBy>Ppep</cp:lastModifiedBy>
  <cp:lastPrinted>2013-12-29T07:32:33Z</cp:lastPrinted>
  <dcterms:created xsi:type="dcterms:W3CDTF">2013-12-25T08:47:03Z</dcterms:created>
  <dcterms:modified xsi:type="dcterms:W3CDTF">2023-07-12T11:38:39Z</dcterms:modified>
</cp:coreProperties>
</file>